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oleObject"/>
  <Default Extension="vml" ContentType="application/vnd.openxmlformats-officedocument.vmlDrawing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1.xml" ContentType="application/vnd.ms-office.chartstyle+xml"/>
  <Override PartName="/xl/charts/colors1.xml" ContentType="application/vnd.ms-office.chartcolorstyle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6621"/>
  <workbookPr autoCompressPictures="0"/>
  <bookViews>
    <workbookView xWindow="480" yWindow="280" windowWidth="32740" windowHeight="17360"/>
  </bookViews>
  <sheets>
    <sheet name="alpha-pinene" sheetId="1" r:id="rId1"/>
    <sheet name="∆13C" sheetId="2" r:id="rId2"/>
  </sheets>
  <externalReferences>
    <externalReference r:id="rId3"/>
  </externalReferenc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6" i="2" l="1"/>
  <c r="Q19" i="2"/>
  <c r="R26" i="2"/>
  <c r="R19" i="2"/>
  <c r="R25" i="2"/>
  <c r="R18" i="2"/>
  <c r="Q25" i="2"/>
  <c r="Q18" i="2"/>
  <c r="R24" i="2"/>
  <c r="R17" i="2"/>
  <c r="Q24" i="2"/>
  <c r="R23" i="2"/>
  <c r="Q23" i="2"/>
  <c r="R22" i="2"/>
  <c r="R15" i="2"/>
  <c r="Q22" i="2"/>
  <c r="Q17" i="2"/>
  <c r="R16" i="2"/>
  <c r="Q16" i="2"/>
  <c r="Q15" i="2"/>
  <c r="O13" i="2"/>
  <c r="N13" i="2"/>
  <c r="M12" i="2"/>
  <c r="L12" i="2"/>
  <c r="K12" i="2"/>
  <c r="K10" i="2"/>
  <c r="J10" i="2"/>
  <c r="I10" i="2"/>
  <c r="L10" i="2"/>
  <c r="M10" i="2"/>
  <c r="N10" i="2"/>
  <c r="O10" i="2"/>
  <c r="P10" i="2"/>
  <c r="I11" i="2"/>
  <c r="J11" i="2"/>
  <c r="K11" i="2"/>
  <c r="L11" i="2"/>
  <c r="M11" i="2"/>
  <c r="N11" i="2"/>
  <c r="O11" i="2"/>
  <c r="P11" i="2"/>
  <c r="I12" i="2"/>
  <c r="J12" i="2"/>
  <c r="N12" i="2"/>
  <c r="O12" i="2"/>
  <c r="P12" i="2"/>
  <c r="I13" i="2"/>
  <c r="J13" i="2"/>
  <c r="K13" i="2"/>
  <c r="L13" i="2"/>
  <c r="M13" i="2"/>
  <c r="P13" i="2"/>
  <c r="H10" i="2"/>
  <c r="H11" i="2"/>
  <c r="H12" i="2"/>
  <c r="H13" i="2"/>
</calcChain>
</file>

<file path=xl/sharedStrings.xml><?xml version="1.0" encoding="utf-8"?>
<sst xmlns="http://schemas.openxmlformats.org/spreadsheetml/2006/main" count="96" uniqueCount="41">
  <si>
    <r>
      <rPr>
        <sz val="11"/>
        <color theme="1"/>
        <rFont val="Calibri"/>
        <family val="2"/>
      </rPr>
      <t>δ</t>
    </r>
    <r>
      <rPr>
        <vertAlign val="superscript"/>
        <sz val="11"/>
        <color theme="1"/>
        <rFont val="Calibri"/>
        <family val="2"/>
      </rPr>
      <t>13</t>
    </r>
    <r>
      <rPr>
        <sz val="11"/>
        <color theme="1"/>
        <rFont val="Calibri"/>
        <family val="2"/>
      </rPr>
      <t>C</t>
    </r>
  </si>
  <si>
    <t>bulk</t>
  </si>
  <si>
    <t>C-1</t>
  </si>
  <si>
    <t>C-2</t>
  </si>
  <si>
    <t>C-3</t>
  </si>
  <si>
    <t>C-4</t>
  </si>
  <si>
    <t>C-5</t>
  </si>
  <si>
    <t>C-6,7</t>
  </si>
  <si>
    <t>C-8</t>
  </si>
  <si>
    <t>C-9</t>
  </si>
  <si>
    <t>C-10</t>
  </si>
  <si>
    <t>Sample 1</t>
  </si>
  <si>
    <t>Sample 2</t>
  </si>
  <si>
    <t>Sample 3</t>
  </si>
  <si>
    <t>Sample 4</t>
  </si>
  <si>
    <t>Manufacturer</t>
  </si>
  <si>
    <t>Lot</t>
  </si>
  <si>
    <t>Sigma-Aldrich</t>
  </si>
  <si>
    <t>MKBQ6213V</t>
  </si>
  <si>
    <t>Acros Organics</t>
  </si>
  <si>
    <t>A0310018</t>
  </si>
  <si>
    <t>Merck</t>
  </si>
  <si>
    <t>S21251 423</t>
  </si>
  <si>
    <t>Alfa Aesar</t>
  </si>
  <si>
    <t>$\delta_\mathrm{TC}^\circ\!\left(^{13}\mathrm{C}\right)$</t>
  </si>
  <si>
    <t>$\Delta_i\!\left(^{13}\mathrm{C}\right)$</t>
  </si>
  <si>
    <t>Code</t>
  </si>
  <si>
    <t>L04941</t>
  </si>
  <si>
    <t>Purity /\,\%</t>
  </si>
  <si>
    <t>&gt;97</t>
  </si>
  <si>
    <t>&gt;99</t>
  </si>
  <si>
    <t>x</t>
  </si>
  <si>
    <t>∆gas</t>
  </si>
  <si>
    <t>∆particle</t>
  </si>
  <si>
    <t>C$_2$</t>
  </si>
  <si>
    <t>C$_7$</t>
  </si>
  <si>
    <t>C$_9$</t>
  </si>
  <si>
    <t>C$_1$ + C$_9$</t>
  </si>
  <si>
    <t>C$_2$ + C$_9$</t>
  </si>
  <si>
    <t>S-A</t>
  </si>
  <si>
    <t>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</si>
</sst>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5" borderId="8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164" fontId="0" fillId="5" borderId="5" xfId="0" applyNumberFormat="1" applyFill="1" applyBorder="1" applyAlignment="1">
      <alignment horizontal="center" vertical="center"/>
    </xf>
    <xf numFmtId="164" fontId="0" fillId="5" borderId="6" xfId="0" applyNumberFormat="1" applyFill="1" applyBorder="1" applyAlignment="1">
      <alignment horizontal="center" vertical="center"/>
    </xf>
    <xf numFmtId="164" fontId="0" fillId="5" borderId="7" xfId="0" applyNumberForma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164" fontId="0" fillId="3" borderId="9" xfId="0" applyNumberFormat="1" applyFill="1" applyBorder="1" applyAlignment="1">
      <alignment horizontal="center" vertical="center"/>
    </xf>
    <xf numFmtId="164" fontId="0" fillId="3" borderId="0" xfId="0" applyNumberFormat="1" applyFill="1" applyBorder="1" applyAlignment="1">
      <alignment horizontal="center" vertical="center"/>
    </xf>
    <xf numFmtId="164" fontId="0" fillId="3" borderId="10" xfId="0" applyNumberForma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164" fontId="0" fillId="4" borderId="9" xfId="0" applyNumberFormat="1" applyFill="1" applyBorder="1" applyAlignment="1">
      <alignment horizontal="center" vertical="center"/>
    </xf>
    <xf numFmtId="164" fontId="0" fillId="4" borderId="0" xfId="0" applyNumberFormat="1" applyFill="1" applyBorder="1" applyAlignment="1">
      <alignment horizontal="center" vertical="center"/>
    </xf>
    <xf numFmtId="164" fontId="0" fillId="4" borderId="10" xfId="0" applyNumberForma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0" fontId="0" fillId="6" borderId="11" xfId="0" applyFont="1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164" fontId="0" fillId="6" borderId="12" xfId="0" applyNumberFormat="1" applyFill="1" applyBorder="1" applyAlignment="1">
      <alignment horizontal="center" vertical="center"/>
    </xf>
    <xf numFmtId="164" fontId="0" fillId="6" borderId="13" xfId="0" applyNumberFormat="1" applyFill="1" applyBorder="1" applyAlignment="1">
      <alignment horizontal="center" vertical="center"/>
    </xf>
    <xf numFmtId="164" fontId="0" fillId="6" borderId="14" xfId="0" applyNumberForma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164" fontId="0" fillId="5" borderId="4" xfId="0" applyNumberFormat="1" applyFill="1" applyBorder="1" applyAlignment="1">
      <alignment horizontal="center" vertical="center"/>
    </xf>
    <xf numFmtId="164" fontId="0" fillId="3" borderId="8" xfId="0" applyNumberFormat="1" applyFill="1" applyBorder="1" applyAlignment="1">
      <alignment horizontal="center" vertical="center"/>
    </xf>
    <xf numFmtId="164" fontId="0" fillId="4" borderId="8" xfId="0" applyNumberFormat="1" applyFill="1" applyBorder="1" applyAlignment="1">
      <alignment horizontal="center" vertical="center"/>
    </xf>
    <xf numFmtId="164" fontId="0" fillId="6" borderId="11" xfId="0" applyNumberFormat="1" applyFill="1" applyBorder="1" applyAlignment="1">
      <alignment horizontal="center" vertical="center"/>
    </xf>
    <xf numFmtId="164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Relationship Id="rId2" Type="http://schemas.microsoft.com/office/2011/relationships/chartStyle" Target="style1.xml"/><Relationship Id="rId3" Type="http://schemas.microsoft.com/office/2011/relationships/chartColorStyle" Target="colors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'alpha-pinene'!$C$4</c:f>
              <c:strCache>
                <c:ptCount val="1"/>
                <c:pt idx="0">
                  <c:v>Sigma-Aldrich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square"/>
            <c:size val="8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dPt>
            <c:idx val="1"/>
            <c:bubble3D val="0"/>
            <c:spPr>
              <a:ln w="19050" cap="rnd">
                <a:noFill/>
                <a:round/>
              </a:ln>
              <a:effectLst/>
            </c:spPr>
          </c:dPt>
          <c:cat>
            <c:strRef>
              <c:f>[1]uncorrected!$C$3:$L$3</c:f>
              <c:strCache>
                <c:ptCount val="10"/>
                <c:pt idx="0">
                  <c:v>_x0004_bulk</c:v>
                </c:pt>
                <c:pt idx="1">
                  <c:v>_x0003_C-1</c:v>
                </c:pt>
                <c:pt idx="2">
                  <c:v>_x0003_C-2</c:v>
                </c:pt>
                <c:pt idx="3">
                  <c:v>_x0003_C-3</c:v>
                </c:pt>
                <c:pt idx="4">
                  <c:v>_x0003_C-4</c:v>
                </c:pt>
                <c:pt idx="5">
                  <c:v>_x0003_C-5</c:v>
                </c:pt>
                <c:pt idx="6">
                  <c:v>_x0005_C-6,7</c:v>
                </c:pt>
                <c:pt idx="7">
                  <c:v>_x0003_C-8</c:v>
                </c:pt>
                <c:pt idx="8">
                  <c:v>_x0003_C-9</c:v>
                </c:pt>
                <c:pt idx="9">
                  <c:v>_x0004_C-10</c:v>
                </c:pt>
              </c:strCache>
            </c:strRef>
          </c:cat>
          <c:val>
            <c:numRef>
              <c:f>'alpha-pinene'!$E$4:$N$4</c:f>
              <c:numCache>
                <c:formatCode>0.0</c:formatCode>
                <c:ptCount val="10"/>
                <c:pt idx="0">
                  <c:v>-27.66</c:v>
                </c:pt>
                <c:pt idx="1">
                  <c:v>-22.83455224662125</c:v>
                </c:pt>
                <c:pt idx="2">
                  <c:v>-17.20597909893549</c:v>
                </c:pt>
                <c:pt idx="3">
                  <c:v>-28.69900837825643</c:v>
                </c:pt>
                <c:pt idx="4">
                  <c:v>-25.2692625470105</c:v>
                </c:pt>
                <c:pt idx="5">
                  <c:v>-33.62065418776996</c:v>
                </c:pt>
                <c:pt idx="6">
                  <c:v>-27.05947163321814</c:v>
                </c:pt>
                <c:pt idx="7">
                  <c:v>-28.0061515530386</c:v>
                </c:pt>
                <c:pt idx="8">
                  <c:v>-34.39613640111152</c:v>
                </c:pt>
                <c:pt idx="9">
                  <c:v>-31.9597926567105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'alpha-pinene'!$C$5</c:f>
              <c:strCache>
                <c:ptCount val="1"/>
                <c:pt idx="0">
                  <c:v>Acros Organics</c:v>
                </c:pt>
              </c:strCache>
            </c:strRef>
          </c:tx>
          <c:spPr>
            <a:ln w="19050" cap="rnd">
              <a:solidFill>
                <a:srgbClr val="C0504D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rgbClr val="C0504D"/>
              </a:solidFill>
              <a:ln w="9525">
                <a:noFill/>
              </a:ln>
              <a:effectLst/>
            </c:spPr>
          </c:marker>
          <c:dPt>
            <c:idx val="1"/>
            <c:bubble3D val="0"/>
            <c:spPr>
              <a:ln w="19050" cap="rnd">
                <a:noFill/>
                <a:round/>
              </a:ln>
              <a:effectLst/>
            </c:spPr>
          </c:dPt>
          <c:val>
            <c:numRef>
              <c:f>'alpha-pinene'!$E$5:$N$5</c:f>
              <c:numCache>
                <c:formatCode>0.0</c:formatCode>
                <c:ptCount val="10"/>
                <c:pt idx="0">
                  <c:v>-26.97</c:v>
                </c:pt>
                <c:pt idx="1">
                  <c:v>-22.86530128481148</c:v>
                </c:pt>
                <c:pt idx="2">
                  <c:v>-16.59161568807237</c:v>
                </c:pt>
                <c:pt idx="3">
                  <c:v>-28.2657199704107</c:v>
                </c:pt>
                <c:pt idx="4">
                  <c:v>-23.74865389284293</c:v>
                </c:pt>
                <c:pt idx="5">
                  <c:v>-32.18456827603809</c:v>
                </c:pt>
                <c:pt idx="6">
                  <c:v>-25.05317434272407</c:v>
                </c:pt>
                <c:pt idx="7">
                  <c:v>-27.18217490647632</c:v>
                </c:pt>
                <c:pt idx="8">
                  <c:v>-33.90433930209003</c:v>
                </c:pt>
                <c:pt idx="9">
                  <c:v>-32.3629241141715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'alpha-pinene'!$C$6</c:f>
              <c:strCache>
                <c:ptCount val="1"/>
                <c:pt idx="0">
                  <c:v>Merck</c:v>
                </c:pt>
              </c:strCache>
            </c:strRef>
          </c:tx>
          <c:spPr>
            <a:ln w="19050" cap="rnd">
              <a:solidFill>
                <a:srgbClr val="9BBB59">
                  <a:lumMod val="75000"/>
                </a:srgbClr>
              </a:solidFill>
              <a:round/>
            </a:ln>
            <a:effectLst/>
          </c:spPr>
          <c:marker>
            <c:symbol val="triangle"/>
            <c:size val="8"/>
            <c:spPr>
              <a:solidFill>
                <a:srgbClr val="9BBB59">
                  <a:lumMod val="75000"/>
                </a:srgbClr>
              </a:solidFill>
              <a:ln w="9525">
                <a:noFill/>
              </a:ln>
              <a:effectLst/>
            </c:spPr>
          </c:marker>
          <c:dPt>
            <c:idx val="1"/>
            <c:bubble3D val="0"/>
            <c:spPr>
              <a:ln w="19050" cap="rnd">
                <a:noFill/>
                <a:round/>
              </a:ln>
              <a:effectLst/>
            </c:spPr>
          </c:dPt>
          <c:val>
            <c:numRef>
              <c:f>'alpha-pinene'!$E$6:$N$6</c:f>
              <c:numCache>
                <c:formatCode>0.0</c:formatCode>
                <c:ptCount val="10"/>
                <c:pt idx="0">
                  <c:v>-28.11</c:v>
                </c:pt>
                <c:pt idx="1">
                  <c:v>-22.03156139177946</c:v>
                </c:pt>
                <c:pt idx="2">
                  <c:v>-18.50421595392105</c:v>
                </c:pt>
                <c:pt idx="3">
                  <c:v>-29.49759966993218</c:v>
                </c:pt>
                <c:pt idx="4">
                  <c:v>-24.55342511056855</c:v>
                </c:pt>
                <c:pt idx="5">
                  <c:v>-31.8639571020652</c:v>
                </c:pt>
                <c:pt idx="6">
                  <c:v>-28.9174203346778</c:v>
                </c:pt>
                <c:pt idx="7">
                  <c:v>-29.33396002170944</c:v>
                </c:pt>
                <c:pt idx="8">
                  <c:v>-33.29310979966504</c:v>
                </c:pt>
                <c:pt idx="9">
                  <c:v>-32.04299553424887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'alpha-pinene'!$C$7</c:f>
              <c:strCache>
                <c:ptCount val="1"/>
                <c:pt idx="0">
                  <c:v>Alfa Aesar</c:v>
                </c:pt>
              </c:strCache>
            </c:strRef>
          </c:tx>
          <c:spPr>
            <a:ln w="19050" cap="rnd">
              <a:solidFill>
                <a:srgbClr val="8064A2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8064A2"/>
              </a:solidFill>
              <a:ln w="9525">
                <a:noFill/>
              </a:ln>
              <a:effectLst/>
            </c:spPr>
          </c:marker>
          <c:dPt>
            <c:idx val="1"/>
            <c:bubble3D val="0"/>
            <c:spPr>
              <a:ln w="19050" cap="rnd">
                <a:noFill/>
                <a:round/>
              </a:ln>
              <a:effectLst/>
            </c:spPr>
          </c:dPt>
          <c:val>
            <c:numRef>
              <c:f>'alpha-pinene'!$E$7:$N$7</c:f>
              <c:numCache>
                <c:formatCode>0.0</c:formatCode>
                <c:ptCount val="10"/>
                <c:pt idx="0">
                  <c:v>-27.81</c:v>
                </c:pt>
                <c:pt idx="1">
                  <c:v>-19.99110872567842</c:v>
                </c:pt>
                <c:pt idx="2">
                  <c:v>-21.98705449772458</c:v>
                </c:pt>
                <c:pt idx="3">
                  <c:v>-28.58715637448266</c:v>
                </c:pt>
                <c:pt idx="4">
                  <c:v>-23.60174288734254</c:v>
                </c:pt>
                <c:pt idx="5">
                  <c:v>-27.78161810265249</c:v>
                </c:pt>
                <c:pt idx="6">
                  <c:v>-29.56082477846557</c:v>
                </c:pt>
                <c:pt idx="7">
                  <c:v>-31.40980230273482</c:v>
                </c:pt>
                <c:pt idx="8">
                  <c:v>-32.34204809034546</c:v>
                </c:pt>
                <c:pt idx="9">
                  <c:v>-31.12920314048934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9400136"/>
        <c:axId val="2109404072"/>
      </c:lineChart>
      <c:catAx>
        <c:axId val="2109400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09404072"/>
        <c:crossesAt val="-45.0"/>
        <c:auto val="1"/>
        <c:lblAlgn val="ctr"/>
        <c:lblOffset val="100"/>
        <c:tickMarkSkip val="1"/>
        <c:noMultiLvlLbl val="0"/>
      </c:catAx>
      <c:valAx>
        <c:axId val="2109404072"/>
        <c:scaling>
          <c:orientation val="minMax"/>
          <c:min val="-45.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l-GR">
                    <a:latin typeface="Arial" panose="020B0604020202020204" pitchFamily="34" charset="0"/>
                    <a:cs typeface="Arial" panose="020B0604020202020204" pitchFamily="34" charset="0"/>
                  </a:rPr>
                  <a:t>δ</a:t>
                </a:r>
                <a:r>
                  <a:rPr lang="fr-FR" baseline="30000">
                    <a:latin typeface="Arial" panose="020B0604020202020204" pitchFamily="34" charset="0"/>
                    <a:cs typeface="Arial" panose="020B0604020202020204" pitchFamily="34" charset="0"/>
                  </a:rPr>
                  <a:t>13</a:t>
                </a:r>
                <a:r>
                  <a:rPr lang="fr-FR">
                    <a:latin typeface="Arial" panose="020B0604020202020204" pitchFamily="34" charset="0"/>
                    <a:cs typeface="Arial" panose="020B0604020202020204" pitchFamily="34" charset="0"/>
                  </a:rPr>
                  <a:t>C (‰)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09400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2984272635212"/>
          <c:y val="0.189348969174129"/>
          <c:w val="0.182005836226993"/>
          <c:h val="0.216144958080006"/>
        </c:manualLayout>
      </c:layout>
      <c:overlay val="1"/>
      <c:spPr>
        <a:solidFill>
          <a:sysClr val="window" lastClr="FFFFFF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</xdr:colOff>
      <xdr:row>8</xdr:row>
      <xdr:rowOff>33336</xdr:rowOff>
    </xdr:from>
    <xdr:to>
      <xdr:col>11</xdr:col>
      <xdr:colOff>714374</xdr:colOff>
      <xdr:row>34</xdr:row>
      <xdr:rowOff>160971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439420</xdr:colOff>
          <xdr:row>8</xdr:row>
          <xdr:rowOff>127000</xdr:rowOff>
        </xdr:from>
        <xdr:to>
          <xdr:col>8</xdr:col>
          <xdr:colOff>147320</xdr:colOff>
          <xdr:row>20</xdr:row>
          <xdr:rowOff>83820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lpha-pinene_Carl_sample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ample list"/>
      <sheetName val="sample 1"/>
      <sheetName val="sample 2"/>
      <sheetName val="sample 3"/>
      <sheetName val="sample 4"/>
      <sheetName val="summary"/>
      <sheetName val="uncorrected"/>
      <sheetName val="corrected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C3" t="str">
            <v>bulk</v>
          </cell>
          <cell r="D3" t="str">
            <v>C-1</v>
          </cell>
          <cell r="E3" t="str">
            <v>C-2</v>
          </cell>
          <cell r="F3" t="str">
            <v>C-3</v>
          </cell>
          <cell r="G3" t="str">
            <v>C-4</v>
          </cell>
          <cell r="H3" t="str">
            <v>C-5</v>
          </cell>
          <cell r="I3" t="str">
            <v>C-6,7</v>
          </cell>
          <cell r="J3" t="str">
            <v>C-8</v>
          </cell>
          <cell r="K3" t="str">
            <v>C-9</v>
          </cell>
          <cell r="L3" t="str">
            <v>C-10</v>
          </cell>
        </row>
      </sheetData>
      <sheetData sheetId="7">
        <row r="4">
          <cell r="B4" t="str">
            <v>Sample 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4" Type="http://schemas.openxmlformats.org/officeDocument/2006/relationships/image" Target="../media/image1.emf"/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7"/>
  <sheetViews>
    <sheetView tabSelected="1" zoomScale="125" zoomScaleNormal="125" zoomScalePageLayoutView="125" workbookViewId="0">
      <selection activeCell="M11" sqref="M11"/>
    </sheetView>
  </sheetViews>
  <sheetFormatPr baseColWidth="10" defaultRowHeight="14" x14ac:dyDescent="0"/>
  <cols>
    <col min="1" max="1" width="3.5" customWidth="1"/>
    <col min="3" max="3" width="13.83203125" bestFit="1" customWidth="1"/>
    <col min="4" max="4" width="11.6640625" bestFit="1" customWidth="1"/>
  </cols>
  <sheetData>
    <row r="1" spans="2:14" ht="15" thickBot="1"/>
    <row r="2" spans="2:14" ht="17" thickBot="1">
      <c r="B2" s="1"/>
      <c r="C2" s="1"/>
      <c r="D2" s="1"/>
      <c r="E2" s="34" t="s">
        <v>0</v>
      </c>
      <c r="F2" s="35"/>
      <c r="G2" s="35"/>
      <c r="H2" s="35"/>
      <c r="I2" s="35"/>
      <c r="J2" s="35"/>
      <c r="K2" s="35"/>
      <c r="L2" s="35"/>
      <c r="M2" s="35"/>
      <c r="N2" s="36"/>
    </row>
    <row r="3" spans="2:14" ht="15" thickBot="1">
      <c r="B3" s="1"/>
      <c r="C3" s="26" t="s">
        <v>15</v>
      </c>
      <c r="D3" s="5" t="s">
        <v>16</v>
      </c>
      <c r="E3" s="2" t="s">
        <v>1</v>
      </c>
      <c r="F3" s="3" t="s">
        <v>2</v>
      </c>
      <c r="G3" s="3" t="s">
        <v>3</v>
      </c>
      <c r="H3" s="3" t="s">
        <v>4</v>
      </c>
      <c r="I3" s="3" t="s">
        <v>5</v>
      </c>
      <c r="J3" s="3" t="s">
        <v>6</v>
      </c>
      <c r="K3" s="3" t="s">
        <v>7</v>
      </c>
      <c r="L3" s="3" t="s">
        <v>8</v>
      </c>
      <c r="M3" s="3" t="s">
        <v>9</v>
      </c>
      <c r="N3" s="4" t="s">
        <v>10</v>
      </c>
    </row>
    <row r="4" spans="2:14">
      <c r="B4" s="8" t="s">
        <v>11</v>
      </c>
      <c r="C4" s="7" t="s">
        <v>17</v>
      </c>
      <c r="D4" s="7" t="s">
        <v>18</v>
      </c>
      <c r="E4" s="9">
        <v>-27.66</v>
      </c>
      <c r="F4" s="10">
        <v>-22.834552246621254</v>
      </c>
      <c r="G4" s="10">
        <v>-17.205979098935487</v>
      </c>
      <c r="H4" s="10">
        <v>-28.69900837825643</v>
      </c>
      <c r="I4" s="10">
        <v>-25.269262547010499</v>
      </c>
      <c r="J4" s="10">
        <v>-33.620654187769958</v>
      </c>
      <c r="K4" s="10">
        <v>-27.059471633218145</v>
      </c>
      <c r="L4" s="10">
        <v>-28.006151553038602</v>
      </c>
      <c r="M4" s="10">
        <v>-34.396136401111519</v>
      </c>
      <c r="N4" s="11">
        <v>-31.959792656710498</v>
      </c>
    </row>
    <row r="5" spans="2:14">
      <c r="B5" s="12" t="s">
        <v>12</v>
      </c>
      <c r="C5" s="6" t="s">
        <v>19</v>
      </c>
      <c r="D5" s="6" t="s">
        <v>20</v>
      </c>
      <c r="E5" s="13">
        <v>-26.97</v>
      </c>
      <c r="F5" s="14">
        <v>-22.86530128481148</v>
      </c>
      <c r="G5" s="14">
        <v>-16.591615688072373</v>
      </c>
      <c r="H5" s="14">
        <v>-28.2657199704107</v>
      </c>
      <c r="I5" s="14">
        <v>-23.748653892842935</v>
      </c>
      <c r="J5" s="14">
        <v>-32.184568276038085</v>
      </c>
      <c r="K5" s="14">
        <v>-25.05317434272407</v>
      </c>
      <c r="L5" s="14">
        <v>-27.182174906476316</v>
      </c>
      <c r="M5" s="14">
        <v>-33.90433930209003</v>
      </c>
      <c r="N5" s="15">
        <v>-32.362924114171499</v>
      </c>
    </row>
    <row r="6" spans="2:14">
      <c r="B6" s="16" t="s">
        <v>13</v>
      </c>
      <c r="C6" s="20" t="s">
        <v>21</v>
      </c>
      <c r="D6" s="20" t="s">
        <v>22</v>
      </c>
      <c r="E6" s="17">
        <v>-28.11</v>
      </c>
      <c r="F6" s="18">
        <v>-22.031561391779462</v>
      </c>
      <c r="G6" s="18">
        <v>-18.504215953921047</v>
      </c>
      <c r="H6" s="18">
        <v>-29.497599669932178</v>
      </c>
      <c r="I6" s="18">
        <v>-24.553425110568551</v>
      </c>
      <c r="J6" s="18">
        <v>-31.8639571020652</v>
      </c>
      <c r="K6" s="18">
        <v>-28.917420334677804</v>
      </c>
      <c r="L6" s="18">
        <v>-29.333960021709441</v>
      </c>
      <c r="M6" s="18">
        <v>-33.293109799665046</v>
      </c>
      <c r="N6" s="19">
        <v>-32.042995534248874</v>
      </c>
    </row>
    <row r="7" spans="2:14" ht="15" thickBot="1">
      <c r="B7" s="22" t="s">
        <v>14</v>
      </c>
      <c r="C7" s="21" t="s">
        <v>23</v>
      </c>
      <c r="D7" s="21">
        <v>10175835</v>
      </c>
      <c r="E7" s="23">
        <v>-27.81</v>
      </c>
      <c r="F7" s="24">
        <v>-19.991108725678419</v>
      </c>
      <c r="G7" s="24">
        <v>-21.987054497724579</v>
      </c>
      <c r="H7" s="24">
        <v>-28.58715637448266</v>
      </c>
      <c r="I7" s="24">
        <v>-23.601742887342539</v>
      </c>
      <c r="J7" s="24">
        <v>-27.781618102652494</v>
      </c>
      <c r="K7" s="24">
        <v>-29.56082477846557</v>
      </c>
      <c r="L7" s="24">
        <v>-31.409802302734821</v>
      </c>
      <c r="M7" s="24">
        <v>-32.342048090345465</v>
      </c>
      <c r="N7" s="25">
        <v>-31.129203140489345</v>
      </c>
    </row>
  </sheetData>
  <mergeCells count="1">
    <mergeCell ref="E2:N2"/>
  </mergeCells>
  <pageMargins left="0.7" right="0.7" top="0.75" bottom="0.75" header="0.3" footer="0.3"/>
  <pageSetup paperSize="9" orientation="portrait" horizontalDpi="4294967292" verticalDpi="4294967292"/>
  <drawing r:id="rId1"/>
  <legacyDrawing r:id="rId2"/>
  <oleObjects>
    <mc:AlternateContent xmlns:mc="http://schemas.openxmlformats.org/markup-compatibility/2006">
      <mc:Choice Requires="x14">
        <oleObject progId="ChemDraw.Document.6.0" shapeId="1025" r:id="rId3">
          <objectPr defaultSize="0" autoPict="0" r:id="rId4">
            <anchor moveWithCells="1">
              <from>
                <xdr:col>5</xdr:col>
                <xdr:colOff>444500</xdr:colOff>
                <xdr:row>8</xdr:row>
                <xdr:rowOff>127000</xdr:rowOff>
              </from>
              <to>
                <xdr:col>8</xdr:col>
                <xdr:colOff>152400</xdr:colOff>
                <xdr:row>20</xdr:row>
                <xdr:rowOff>88900</xdr:rowOff>
              </to>
            </anchor>
          </objectPr>
        </oleObject>
      </mc:Choice>
      <mc:Fallback>
        <oleObject progId="ChemDraw.Document.6.0" shapeId="1025" r:id="rId3"/>
      </mc:Fallback>
    </mc:AlternateContent>
  </oleObjec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6"/>
  <sheetViews>
    <sheetView zoomScale="125" zoomScaleNormal="125" zoomScalePageLayoutView="125" workbookViewId="0">
      <selection activeCell="Q27" sqref="Q27"/>
    </sheetView>
  </sheetViews>
  <sheetFormatPr baseColWidth="10" defaultRowHeight="14" x14ac:dyDescent="0"/>
  <cols>
    <col min="3" max="3" width="12.33203125" bestFit="1" customWidth="1"/>
    <col min="4" max="5" width="12.33203125" customWidth="1"/>
  </cols>
  <sheetData>
    <row r="1" spans="2:18" ht="15" thickBot="1"/>
    <row r="2" spans="2:18" ht="17" thickBot="1">
      <c r="B2" s="1"/>
      <c r="C2" s="1"/>
      <c r="D2" s="1"/>
      <c r="E2" s="1"/>
      <c r="F2" s="1"/>
      <c r="G2" s="34" t="s">
        <v>0</v>
      </c>
      <c r="H2" s="35"/>
      <c r="I2" s="35"/>
      <c r="J2" s="35"/>
      <c r="K2" s="35"/>
      <c r="L2" s="35"/>
      <c r="M2" s="35"/>
      <c r="N2" s="35"/>
      <c r="O2" s="35"/>
      <c r="P2" s="36"/>
    </row>
    <row r="3" spans="2:18" ht="15" thickBot="1">
      <c r="B3" s="1"/>
      <c r="C3" s="26" t="s">
        <v>15</v>
      </c>
      <c r="D3" s="5"/>
      <c r="E3" s="5"/>
      <c r="F3" s="5" t="s">
        <v>16</v>
      </c>
      <c r="G3" s="2" t="s">
        <v>1</v>
      </c>
      <c r="H3" s="3" t="s">
        <v>2</v>
      </c>
      <c r="I3" s="3" t="s">
        <v>3</v>
      </c>
      <c r="J3" s="3" t="s">
        <v>4</v>
      </c>
      <c r="K3" s="3" t="s">
        <v>5</v>
      </c>
      <c r="L3" s="3" t="s">
        <v>6</v>
      </c>
      <c r="M3" s="3" t="s">
        <v>7</v>
      </c>
      <c r="N3" s="3" t="s">
        <v>8</v>
      </c>
      <c r="O3" s="3" t="s">
        <v>9</v>
      </c>
      <c r="P3" s="4" t="s">
        <v>10</v>
      </c>
    </row>
    <row r="4" spans="2:18">
      <c r="B4" s="8" t="s">
        <v>11</v>
      </c>
      <c r="C4" s="7" t="s">
        <v>17</v>
      </c>
      <c r="D4" s="7"/>
      <c r="E4" s="7"/>
      <c r="F4" s="7" t="s">
        <v>18</v>
      </c>
      <c r="G4" s="9">
        <v>-27.66</v>
      </c>
      <c r="H4" s="10">
        <v>-22.834552246621254</v>
      </c>
      <c r="I4" s="10">
        <v>-17.205979098935487</v>
      </c>
      <c r="J4" s="10">
        <v>-28.69900837825643</v>
      </c>
      <c r="K4" s="10">
        <v>-25.269262547010499</v>
      </c>
      <c r="L4" s="10">
        <v>-33.620654187769958</v>
      </c>
      <c r="M4" s="10">
        <v>-27.059471633218145</v>
      </c>
      <c r="N4" s="10">
        <v>-28.006151553038602</v>
      </c>
      <c r="O4" s="10">
        <v>-34.396136401111519</v>
      </c>
      <c r="P4" s="11">
        <v>-31.959792656710498</v>
      </c>
    </row>
    <row r="5" spans="2:18">
      <c r="B5" s="12" t="s">
        <v>12</v>
      </c>
      <c r="C5" s="6" t="s">
        <v>19</v>
      </c>
      <c r="D5" s="6"/>
      <c r="E5" s="6"/>
      <c r="F5" s="6" t="s">
        <v>20</v>
      </c>
      <c r="G5" s="13">
        <v>-26.97</v>
      </c>
      <c r="H5" s="14">
        <v>-22.86530128481148</v>
      </c>
      <c r="I5" s="14">
        <v>-16.591615688072373</v>
      </c>
      <c r="J5" s="14">
        <v>-28.2657199704107</v>
      </c>
      <c r="K5" s="14">
        <v>-23.748653892842935</v>
      </c>
      <c r="L5" s="14">
        <v>-32.184568276038085</v>
      </c>
      <c r="M5" s="14">
        <v>-25.05317434272407</v>
      </c>
      <c r="N5" s="14">
        <v>-27.182174906476316</v>
      </c>
      <c r="O5" s="14">
        <v>-33.90433930209003</v>
      </c>
      <c r="P5" s="15">
        <v>-32.362924114171499</v>
      </c>
    </row>
    <row r="6" spans="2:18">
      <c r="B6" s="16" t="s">
        <v>13</v>
      </c>
      <c r="C6" s="20" t="s">
        <v>21</v>
      </c>
      <c r="D6" s="20"/>
      <c r="E6" s="20"/>
      <c r="F6" s="20" t="s">
        <v>22</v>
      </c>
      <c r="G6" s="17">
        <v>-28.11</v>
      </c>
      <c r="H6" s="18">
        <v>-22.031561391779462</v>
      </c>
      <c r="I6" s="18">
        <v>-18.504215953921047</v>
      </c>
      <c r="J6" s="18">
        <v>-29.497599669932178</v>
      </c>
      <c r="K6" s="18">
        <v>-24.553425110568551</v>
      </c>
      <c r="L6" s="18">
        <v>-31.8639571020652</v>
      </c>
      <c r="M6" s="18">
        <v>-28.917420334677804</v>
      </c>
      <c r="N6" s="18">
        <v>-29.333960021709441</v>
      </c>
      <c r="O6" s="18">
        <v>-33.293109799665046</v>
      </c>
      <c r="P6" s="19">
        <v>-32.042995534248874</v>
      </c>
    </row>
    <row r="7" spans="2:18" ht="15" thickBot="1">
      <c r="B7" s="22" t="s">
        <v>14</v>
      </c>
      <c r="C7" s="21" t="s">
        <v>23</v>
      </c>
      <c r="D7" s="21"/>
      <c r="E7" s="21"/>
      <c r="F7" s="21">
        <v>10175835</v>
      </c>
      <c r="G7" s="23">
        <v>-27.81</v>
      </c>
      <c r="H7" s="24">
        <v>-19.991108725678419</v>
      </c>
      <c r="I7" s="24">
        <v>-21.987054497724579</v>
      </c>
      <c r="J7" s="24">
        <v>-28.58715637448266</v>
      </c>
      <c r="K7" s="24">
        <v>-23.601742887342539</v>
      </c>
      <c r="L7" s="24">
        <v>-27.781618102652494</v>
      </c>
      <c r="M7" s="24">
        <v>-29.56082477846557</v>
      </c>
      <c r="N7" s="24">
        <v>-31.409802302734821</v>
      </c>
      <c r="O7" s="24">
        <v>-32.342048090345465</v>
      </c>
      <c r="P7" s="25">
        <v>-31.129203140489345</v>
      </c>
    </row>
    <row r="8" spans="2:18" ht="15" thickBot="1"/>
    <row r="9" spans="2:18" ht="15" thickBot="1">
      <c r="C9" s="26" t="s">
        <v>15</v>
      </c>
      <c r="D9" s="5" t="s">
        <v>28</v>
      </c>
      <c r="E9" s="5" t="s">
        <v>26</v>
      </c>
      <c r="F9" s="5" t="s">
        <v>16</v>
      </c>
      <c r="G9" s="28" t="s">
        <v>24</v>
      </c>
      <c r="H9" s="37" t="s">
        <v>25</v>
      </c>
      <c r="I9" s="37"/>
      <c r="J9" s="37"/>
      <c r="K9" s="37"/>
      <c r="L9" s="37"/>
      <c r="M9" s="37"/>
      <c r="N9" s="37"/>
      <c r="O9" s="37"/>
      <c r="P9" s="38"/>
    </row>
    <row r="10" spans="2:18">
      <c r="B10" s="8" t="s">
        <v>11</v>
      </c>
      <c r="C10" s="27" t="s">
        <v>17</v>
      </c>
      <c r="D10" s="27" t="s">
        <v>30</v>
      </c>
      <c r="E10" s="27">
        <v>268070</v>
      </c>
      <c r="F10" s="27" t="s">
        <v>18</v>
      </c>
      <c r="G10" s="9">
        <v>-27.66</v>
      </c>
      <c r="H10" s="29">
        <f t="shared" ref="H10:P10" si="0">H4-$G$4</f>
        <v>4.8254477533787465</v>
      </c>
      <c r="I10" s="29">
        <f t="shared" si="0"/>
        <v>10.454020901064514</v>
      </c>
      <c r="J10" s="29">
        <f t="shared" si="0"/>
        <v>-1.0390083782564297</v>
      </c>
      <c r="K10" s="29">
        <f t="shared" si="0"/>
        <v>2.3907374529895016</v>
      </c>
      <c r="L10" s="29">
        <f t="shared" si="0"/>
        <v>-5.9606541877699577</v>
      </c>
      <c r="M10" s="29">
        <f t="shared" si="0"/>
        <v>0.60052836678185528</v>
      </c>
      <c r="N10" s="29">
        <f t="shared" si="0"/>
        <v>-0.34615155303860234</v>
      </c>
      <c r="O10" s="29">
        <f t="shared" si="0"/>
        <v>-6.7361364011115192</v>
      </c>
      <c r="P10" s="29">
        <f t="shared" si="0"/>
        <v>-4.2997926567104976</v>
      </c>
    </row>
    <row r="11" spans="2:18">
      <c r="B11" s="12" t="s">
        <v>12</v>
      </c>
      <c r="C11" s="6" t="s">
        <v>19</v>
      </c>
      <c r="D11" s="6">
        <v>98</v>
      </c>
      <c r="E11" s="6">
        <v>131261000</v>
      </c>
      <c r="F11" s="6" t="s">
        <v>20</v>
      </c>
      <c r="G11" s="13">
        <v>-26.97</v>
      </c>
      <c r="H11" s="30">
        <f>H5-$G$5</f>
        <v>4.104698715188519</v>
      </c>
      <c r="I11" s="30">
        <f t="shared" ref="I11:P11" si="1">I5-$G$5</f>
        <v>10.378384311927626</v>
      </c>
      <c r="J11" s="30">
        <f t="shared" si="1"/>
        <v>-1.2957199704107012</v>
      </c>
      <c r="K11" s="30">
        <f t="shared" si="1"/>
        <v>3.2213461071570642</v>
      </c>
      <c r="L11" s="30">
        <f t="shared" si="1"/>
        <v>-5.2145682760380865</v>
      </c>
      <c r="M11" s="30">
        <f t="shared" si="1"/>
        <v>1.916825657275929</v>
      </c>
      <c r="N11" s="30">
        <f t="shared" si="1"/>
        <v>-0.2121749064763172</v>
      </c>
      <c r="O11" s="30">
        <f t="shared" si="1"/>
        <v>-6.9343393020900308</v>
      </c>
      <c r="P11" s="30">
        <f t="shared" si="1"/>
        <v>-5.3929241141714996</v>
      </c>
    </row>
    <row r="12" spans="2:18">
      <c r="B12" s="16" t="s">
        <v>13</v>
      </c>
      <c r="C12" s="20" t="s">
        <v>21</v>
      </c>
      <c r="D12" s="20" t="s">
        <v>29</v>
      </c>
      <c r="E12" s="20">
        <v>818632</v>
      </c>
      <c r="F12" s="20" t="s">
        <v>22</v>
      </c>
      <c r="G12" s="17">
        <v>-28.11</v>
      </c>
      <c r="H12" s="31">
        <f t="shared" ref="H12:P12" si="2">H6-$G$6</f>
        <v>6.0784386082205373</v>
      </c>
      <c r="I12" s="31">
        <f t="shared" si="2"/>
        <v>9.6057840460789521</v>
      </c>
      <c r="J12" s="31">
        <f t="shared" si="2"/>
        <v>-1.3875996699321789</v>
      </c>
      <c r="K12" s="31">
        <f t="shared" si="2"/>
        <v>3.5565748894314488</v>
      </c>
      <c r="L12" s="31">
        <f t="shared" si="2"/>
        <v>-3.7539571020652005</v>
      </c>
      <c r="M12" s="31">
        <f t="shared" si="2"/>
        <v>-0.80742033467780416</v>
      </c>
      <c r="N12" s="31">
        <f t="shared" si="2"/>
        <v>-1.2239600217094413</v>
      </c>
      <c r="O12" s="31">
        <f t="shared" si="2"/>
        <v>-5.183109799665047</v>
      </c>
      <c r="P12" s="31">
        <f t="shared" si="2"/>
        <v>-3.9329955342488745</v>
      </c>
    </row>
    <row r="13" spans="2:18" ht="15" thickBot="1">
      <c r="B13" s="22" t="s">
        <v>14</v>
      </c>
      <c r="C13" s="21" t="s">
        <v>23</v>
      </c>
      <c r="D13" s="21">
        <v>98</v>
      </c>
      <c r="E13" s="21" t="s">
        <v>27</v>
      </c>
      <c r="F13" s="21">
        <v>10175835</v>
      </c>
      <c r="G13" s="23">
        <v>-27.81</v>
      </c>
      <c r="H13" s="32">
        <f t="shared" ref="H13:P13" si="3">H7-$G$7</f>
        <v>7.8188912743215795</v>
      </c>
      <c r="I13" s="32">
        <f t="shared" si="3"/>
        <v>5.8229455022754202</v>
      </c>
      <c r="J13" s="32">
        <f t="shared" si="3"/>
        <v>-0.7771563744826615</v>
      </c>
      <c r="K13" s="32">
        <f t="shared" si="3"/>
        <v>4.2082571126574599</v>
      </c>
      <c r="L13" s="32">
        <f t="shared" si="3"/>
        <v>2.8381897347504292E-2</v>
      </c>
      <c r="M13" s="32">
        <f t="shared" si="3"/>
        <v>-1.7508247784655708</v>
      </c>
      <c r="N13" s="32">
        <f t="shared" si="3"/>
        <v>-3.5998023027348225</v>
      </c>
      <c r="O13" s="32">
        <f t="shared" si="3"/>
        <v>-4.5320480903454659</v>
      </c>
      <c r="P13" s="32">
        <f t="shared" si="3"/>
        <v>-3.3192031404893463</v>
      </c>
    </row>
    <row r="14" spans="2:18">
      <c r="P14" t="s">
        <v>39</v>
      </c>
      <c r="Q14" t="s">
        <v>32</v>
      </c>
      <c r="R14" t="s">
        <v>33</v>
      </c>
    </row>
    <row r="15" spans="2:18">
      <c r="I15" t="s">
        <v>31</v>
      </c>
      <c r="P15" t="s">
        <v>34</v>
      </c>
      <c r="Q15" s="33">
        <f>I10</f>
        <v>10.454020901064514</v>
      </c>
      <c r="R15" s="33">
        <f>AVERAGE(H10,J10:P10,0.6)</f>
        <v>-1.1072255115263225</v>
      </c>
    </row>
    <row r="16" spans="2:18">
      <c r="M16" t="s">
        <v>31</v>
      </c>
      <c r="P16" t="s">
        <v>35</v>
      </c>
      <c r="Q16" s="33">
        <f>M10</f>
        <v>0.60052836678185528</v>
      </c>
      <c r="R16" s="33">
        <f>AVERAGE(H10:L10,N10:P10,0.6)</f>
        <v>-1.2393007717138324E-2</v>
      </c>
    </row>
    <row r="17" spans="8:18">
      <c r="O17" t="s">
        <v>31</v>
      </c>
      <c r="P17" t="s">
        <v>36</v>
      </c>
      <c r="Q17" s="33">
        <f>O10</f>
        <v>-6.7361364011115192</v>
      </c>
      <c r="R17" s="33">
        <f>AVERAGE(H10:N10,P10,0.6)</f>
        <v>0.80279196649323659</v>
      </c>
    </row>
    <row r="18" spans="8:18">
      <c r="H18" t="s">
        <v>31</v>
      </c>
      <c r="O18" t="s">
        <v>31</v>
      </c>
      <c r="P18" t="s">
        <v>37</v>
      </c>
      <c r="Q18" s="33">
        <f>AVERAGE(O10,H10)</f>
        <v>-0.95534432386638635</v>
      </c>
      <c r="R18" s="33">
        <f>AVERAGE(I10:N10,P10,0.6)</f>
        <v>0.2999599931325479</v>
      </c>
    </row>
    <row r="19" spans="8:18">
      <c r="I19" t="s">
        <v>31</v>
      </c>
      <c r="O19" t="s">
        <v>31</v>
      </c>
      <c r="P19" t="s">
        <v>38</v>
      </c>
      <c r="Q19" s="33">
        <f>AVERAGE(O10,I10)</f>
        <v>1.8589422499764972</v>
      </c>
      <c r="R19" s="33">
        <f>AVERAGE(H10,J10:N10,P10,0.6)</f>
        <v>-0.40361165032817298</v>
      </c>
    </row>
    <row r="21" spans="8:18">
      <c r="P21" t="s">
        <v>40</v>
      </c>
    </row>
    <row r="22" spans="8:18">
      <c r="I22" t="s">
        <v>31</v>
      </c>
      <c r="P22" t="s">
        <v>34</v>
      </c>
      <c r="Q22" s="33">
        <f>I13</f>
        <v>5.8229455022754202</v>
      </c>
      <c r="R22" s="33">
        <f>AVERAGE(H13,J13:P13,0.6)</f>
        <v>-0.1470560446879248</v>
      </c>
    </row>
    <row r="23" spans="8:18">
      <c r="M23" t="s">
        <v>31</v>
      </c>
      <c r="P23" t="s">
        <v>35</v>
      </c>
      <c r="Q23" s="33">
        <f>M13</f>
        <v>-1.7508247784655708</v>
      </c>
      <c r="R23" s="33">
        <f>AVERAGE(H13:L13,N13:P13,0.6)</f>
        <v>0.69447398650551861</v>
      </c>
    </row>
    <row r="24" spans="8:18">
      <c r="O24" t="s">
        <v>31</v>
      </c>
      <c r="P24" t="s">
        <v>36</v>
      </c>
      <c r="Q24" s="33">
        <f>O13</f>
        <v>-4.5320480903454659</v>
      </c>
      <c r="R24" s="33">
        <f>AVERAGE(H13:N13,P13,0.6)</f>
        <v>1.003498798936618</v>
      </c>
    </row>
    <row r="25" spans="8:18">
      <c r="H25" t="s">
        <v>31</v>
      </c>
      <c r="O25" t="s">
        <v>31</v>
      </c>
      <c r="P25" t="s">
        <v>37</v>
      </c>
      <c r="Q25" s="33">
        <f>AVERAGE(O13,H13)</f>
        <v>1.6434215919880568</v>
      </c>
      <c r="R25" s="33">
        <f>AVERAGE(I13:N13,P13,0.6)</f>
        <v>0.15157473951349792</v>
      </c>
    </row>
    <row r="26" spans="8:18">
      <c r="I26" t="s">
        <v>31</v>
      </c>
      <c r="O26" t="s">
        <v>31</v>
      </c>
      <c r="P26" t="s">
        <v>38</v>
      </c>
      <c r="Q26" s="33">
        <f>AVERAGE(O13,I13)</f>
        <v>0.64544870596497717</v>
      </c>
      <c r="R26" s="33">
        <f>AVERAGE(H13,J13:N13,P13,0.6)</f>
        <v>0.40106796101926784</v>
      </c>
    </row>
  </sheetData>
  <mergeCells count="2">
    <mergeCell ref="G2:P2"/>
    <mergeCell ref="H9:P9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alpha-pinene</vt:lpstr>
      <vt:lpstr>∆13C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 M.</dc:creator>
  <cp:lastModifiedBy>Carl Meusinger</cp:lastModifiedBy>
  <dcterms:created xsi:type="dcterms:W3CDTF">2016-01-22T10:29:26Z</dcterms:created>
  <dcterms:modified xsi:type="dcterms:W3CDTF">2016-01-29T11:30:26Z</dcterms:modified>
</cp:coreProperties>
</file>